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400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9" i="1"/>
  <c r="H10"/>
  <c r="O17"/>
  <c r="W12" s="1"/>
  <c r="N17"/>
  <c r="L17"/>
  <c r="J17"/>
  <c r="I17"/>
  <c r="S16" s="1"/>
  <c r="G17"/>
  <c r="D17"/>
  <c r="C17"/>
  <c r="P16" s="1"/>
  <c r="B17"/>
  <c r="V16"/>
  <c r="Q16"/>
  <c r="M16"/>
  <c r="K16"/>
  <c r="H16"/>
  <c r="E16"/>
  <c r="W15"/>
  <c r="V15"/>
  <c r="Q15"/>
  <c r="P15"/>
  <c r="M15"/>
  <c r="K15"/>
  <c r="H15"/>
  <c r="F15"/>
  <c r="E15"/>
  <c r="V14"/>
  <c r="Q14"/>
  <c r="M14"/>
  <c r="K14"/>
  <c r="H14"/>
  <c r="E14"/>
  <c r="V13"/>
  <c r="Q13"/>
  <c r="P13"/>
  <c r="M13"/>
  <c r="K13"/>
  <c r="H13"/>
  <c r="F13"/>
  <c r="E13"/>
  <c r="V12"/>
  <c r="Q12"/>
  <c r="M12"/>
  <c r="K12"/>
  <c r="H12"/>
  <c r="E12"/>
  <c r="V11"/>
  <c r="S11"/>
  <c r="Q11"/>
  <c r="P11"/>
  <c r="M11"/>
  <c r="K11"/>
  <c r="H11"/>
  <c r="F11"/>
  <c r="E11"/>
  <c r="W10"/>
  <c r="V10"/>
  <c r="Q10"/>
  <c r="M10"/>
  <c r="K10"/>
  <c r="E10"/>
  <c r="V9"/>
  <c r="Q9"/>
  <c r="P9"/>
  <c r="M9"/>
  <c r="K9"/>
  <c r="F9"/>
  <c r="E9"/>
  <c r="V8"/>
  <c r="Q8"/>
  <c r="M8"/>
  <c r="K8"/>
  <c r="H8"/>
  <c r="E8"/>
  <c r="W7"/>
  <c r="V7"/>
  <c r="Q7"/>
  <c r="P7"/>
  <c r="M7"/>
  <c r="K7"/>
  <c r="H7"/>
  <c r="F7"/>
  <c r="E7"/>
  <c r="V6"/>
  <c r="Q6"/>
  <c r="M6"/>
  <c r="K6"/>
  <c r="H6"/>
  <c r="E6"/>
  <c r="V5"/>
  <c r="Q5"/>
  <c r="P5"/>
  <c r="M5"/>
  <c r="K5"/>
  <c r="H5"/>
  <c r="H17" s="1"/>
  <c r="F5"/>
  <c r="E5"/>
  <c r="W5" l="1"/>
  <c r="W8"/>
  <c r="S9"/>
  <c r="W13"/>
  <c r="W16"/>
  <c r="E17"/>
  <c r="W6"/>
  <c r="S7"/>
  <c r="W11"/>
  <c r="W14"/>
  <c r="S15"/>
  <c r="K17"/>
  <c r="S5"/>
  <c r="W9"/>
  <c r="S13"/>
  <c r="R15"/>
  <c r="R13"/>
  <c r="R11"/>
  <c r="R9"/>
  <c r="R7"/>
  <c r="R5"/>
  <c r="R16"/>
  <c r="R14"/>
  <c r="R12"/>
  <c r="R10"/>
  <c r="R8"/>
  <c r="R6"/>
  <c r="T10"/>
  <c r="T8"/>
  <c r="T16"/>
  <c r="T6"/>
  <c r="T14"/>
  <c r="T9"/>
  <c r="T15"/>
  <c r="T13"/>
  <c r="T11"/>
  <c r="T7"/>
  <c r="T5"/>
  <c r="T12"/>
  <c r="F6"/>
  <c r="F8"/>
  <c r="F10"/>
  <c r="F12"/>
  <c r="F14"/>
  <c r="F16"/>
  <c r="M17"/>
  <c r="P6"/>
  <c r="P8"/>
  <c r="P10"/>
  <c r="P12"/>
  <c r="P14"/>
  <c r="S6"/>
  <c r="S8"/>
  <c r="S10"/>
  <c r="S12"/>
  <c r="S14"/>
  <c r="F17" l="1"/>
  <c r="U12"/>
  <c r="Y12" s="1"/>
  <c r="U6"/>
  <c r="Y6" s="1"/>
  <c r="U8"/>
  <c r="U16"/>
  <c r="Y16" s="1"/>
  <c r="U14"/>
  <c r="Y14" s="1"/>
  <c r="U10"/>
  <c r="Y10" s="1"/>
  <c r="U15"/>
  <c r="Y15" s="1"/>
  <c r="U9"/>
  <c r="Y9" s="1"/>
  <c r="Y8"/>
  <c r="U13"/>
  <c r="Y13" s="1"/>
  <c r="U7"/>
  <c r="Y7" s="1"/>
  <c r="U11"/>
  <c r="Y11" s="1"/>
  <c r="U5"/>
  <c r="Y5" s="1"/>
</calcChain>
</file>

<file path=xl/sharedStrings.xml><?xml version="1.0" encoding="utf-8"?>
<sst xmlns="http://schemas.openxmlformats.org/spreadsheetml/2006/main" count="59" uniqueCount="39">
  <si>
    <t>ENSINO</t>
  </si>
  <si>
    <t>PESQUISA</t>
  </si>
  <si>
    <t>EXTENSÃO</t>
  </si>
  <si>
    <r>
      <t>Estrutura Física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</si>
  <si>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ESTRUTURA FÍSICA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</si>
  <si>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Nº de Professores</t>
  </si>
  <si>
    <t>Nº Cursos</t>
  </si>
  <si>
    <t>Nº aluno</t>
  </si>
  <si>
    <t>Nº alunos/nº total</t>
  </si>
  <si>
    <t>Nº curso/nº total</t>
  </si>
  <si>
    <t>Nº Projetos</t>
  </si>
  <si>
    <t>Média Projeto/Prof</t>
  </si>
  <si>
    <t>Nº Pós-Graduação</t>
  </si>
  <si>
    <t>Nº Curso e Eventos</t>
  </si>
  <si>
    <t>Média Evento/Prof</t>
  </si>
  <si>
    <t>Área Construida</t>
  </si>
  <si>
    <t>Área Utilizada Total</t>
  </si>
  <si>
    <t>Nº Cursos/Nº Total</t>
  </si>
  <si>
    <t>Nº Alunos/Nº Total</t>
  </si>
  <si>
    <t>Nº Pós-Graduação/Nº Total</t>
  </si>
  <si>
    <t>Média Projetos/Prof</t>
  </si>
  <si>
    <t xml:space="preserve"> Média Curso e Eventos/Prof</t>
  </si>
  <si>
    <t>Pesos</t>
  </si>
  <si>
    <t>Alta Floresta</t>
  </si>
  <si>
    <t>Alto Araguaia</t>
  </si>
  <si>
    <t>Barra do Bugres</t>
  </si>
  <si>
    <t>Cáceres</t>
  </si>
  <si>
    <t>Colíder</t>
  </si>
  <si>
    <t>Diamantino</t>
  </si>
  <si>
    <t>Juara</t>
  </si>
  <si>
    <t>Nova Mutum</t>
  </si>
  <si>
    <t>Nova Xavantina</t>
  </si>
  <si>
    <t xml:space="preserve">Pontes e Lacerda </t>
  </si>
  <si>
    <t>Sinop</t>
  </si>
  <si>
    <t>Tangará da Serra</t>
  </si>
  <si>
    <t>TOTAL</t>
  </si>
  <si>
    <t>ÍNDICE REPASSE</t>
  </si>
  <si>
    <t>DADOS</t>
  </si>
  <si>
    <t>DADOS PARA COMPOSIÇÃO DO ÍNDICE DE REPASSE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</si>
</sst>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B4E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 wrapText="1"/>
    </xf>
    <xf numFmtId="2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0" fontId="0" fillId="4" borderId="9" xfId="0" applyNumberFormat="1" applyFont="1" applyFill="1" applyBorder="1" applyAlignment="1">
      <alignment horizontal="center"/>
    </xf>
    <xf numFmtId="2" fontId="0" fillId="4" borderId="9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165" fontId="0" fillId="3" borderId="12" xfId="0" applyNumberFormat="1" applyFont="1" applyFill="1" applyBorder="1" applyAlignment="1">
      <alignment horizontal="center"/>
    </xf>
    <xf numFmtId="165" fontId="0" fillId="3" borderId="10" xfId="0" applyNumberFormat="1" applyFont="1" applyFill="1" applyBorder="1" applyAlignment="1">
      <alignment horizontal="center"/>
    </xf>
    <xf numFmtId="0" fontId="0" fillId="4" borderId="13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7" borderId="3" xfId="0" applyFont="1" applyFill="1" applyBorder="1"/>
    <xf numFmtId="0" fontId="0" fillId="6" borderId="1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2" fontId="0" fillId="4" borderId="1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4" fontId="0" fillId="5" borderId="3" xfId="0" applyNumberFormat="1" applyFont="1" applyFill="1" applyBorder="1"/>
    <xf numFmtId="4" fontId="0" fillId="5" borderId="4" xfId="0" applyNumberFormat="1" applyFont="1" applyFill="1" applyBorder="1"/>
    <xf numFmtId="164" fontId="1" fillId="2" borderId="12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5" fontId="1" fillId="3" borderId="12" xfId="1" applyNumberFormat="1" applyFont="1" applyFill="1" applyBorder="1" applyAlignment="1">
      <alignment horizontal="center" vertical="center"/>
    </xf>
    <xf numFmtId="165" fontId="1" fillId="3" borderId="2" xfId="1" applyNumberFormat="1" applyFont="1" applyFill="1" applyBorder="1" applyAlignment="1">
      <alignment horizontal="center"/>
    </xf>
    <xf numFmtId="164" fontId="1" fillId="4" borderId="12" xfId="1" applyNumberFormat="1" applyFont="1" applyFill="1" applyBorder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4" fontId="1" fillId="5" borderId="12" xfId="1" applyNumberFormat="1" applyFont="1" applyFill="1" applyBorder="1" applyAlignment="1">
      <alignment horizontal="center"/>
    </xf>
    <xf numFmtId="0" fontId="0" fillId="6" borderId="14" xfId="0" applyNumberFormat="1" applyFont="1" applyFill="1" applyBorder="1" applyAlignment="1">
      <alignment horizontal="center"/>
    </xf>
    <xf numFmtId="164" fontId="1" fillId="2" borderId="14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5" fontId="1" fillId="3" borderId="14" xfId="1" applyNumberFormat="1" applyFont="1" applyFill="1" applyBorder="1" applyAlignment="1">
      <alignment horizontal="center" vertical="center"/>
    </xf>
    <xf numFmtId="165" fontId="1" fillId="3" borderId="4" xfId="1" applyNumberFormat="1" applyFont="1" applyFill="1" applyBorder="1" applyAlignment="1">
      <alignment horizontal="center"/>
    </xf>
    <xf numFmtId="164" fontId="1" fillId="4" borderId="14" xfId="1" applyNumberFormat="1" applyFont="1" applyFill="1" applyBorder="1" applyAlignment="1">
      <alignment horizontal="center"/>
    </xf>
    <xf numFmtId="164" fontId="1" fillId="4" borderId="4" xfId="1" applyNumberFormat="1" applyFont="1" applyFill="1" applyBorder="1" applyAlignment="1">
      <alignment horizontal="center"/>
    </xf>
    <xf numFmtId="164" fontId="1" fillId="5" borderId="14" xfId="1" applyNumberFormat="1" applyFont="1" applyFill="1" applyBorder="1" applyAlignment="1">
      <alignment horizontal="center"/>
    </xf>
    <xf numFmtId="0" fontId="3" fillId="7" borderId="3" xfId="0" applyFont="1" applyFill="1" applyBorder="1"/>
    <xf numFmtId="164" fontId="1" fillId="2" borderId="11" xfId="1" applyNumberFormat="1" applyFont="1" applyFill="1" applyBorder="1" applyAlignment="1">
      <alignment horizontal="center"/>
    </xf>
    <xf numFmtId="164" fontId="1" fillId="2" borderId="6" xfId="1" applyNumberFormat="1" applyFont="1" applyFill="1" applyBorder="1" applyAlignment="1">
      <alignment horizontal="center"/>
    </xf>
    <xf numFmtId="165" fontId="1" fillId="3" borderId="11" xfId="1" applyNumberFormat="1" applyFont="1" applyFill="1" applyBorder="1" applyAlignment="1">
      <alignment horizontal="center" vertical="center"/>
    </xf>
    <xf numFmtId="165" fontId="1" fillId="3" borderId="7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164" fontId="1" fillId="4" borderId="7" xfId="1" applyNumberFormat="1" applyFont="1" applyFill="1" applyBorder="1" applyAlignment="1">
      <alignment horizontal="center"/>
    </xf>
    <xf numFmtId="164" fontId="1" fillId="5" borderId="11" xfId="1" applyNumberFormat="1" applyFont="1" applyFill="1" applyBorder="1" applyAlignment="1">
      <alignment horizontal="center"/>
    </xf>
    <xf numFmtId="0" fontId="0" fillId="7" borderId="8" xfId="0" applyFont="1" applyFill="1" applyBorder="1"/>
    <xf numFmtId="0" fontId="0" fillId="6" borderId="15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>
      <alignment horizontal="center"/>
    </xf>
    <xf numFmtId="2" fontId="0" fillId="3" borderId="13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2" fontId="0" fillId="4" borderId="13" xfId="0" applyNumberFormat="1" applyFont="1" applyFill="1" applyBorder="1" applyAlignment="1">
      <alignment horizontal="center"/>
    </xf>
    <xf numFmtId="0" fontId="0" fillId="4" borderId="10" xfId="0" applyNumberFormat="1" applyFont="1" applyFill="1" applyBorder="1" applyAlignment="1">
      <alignment horizontal="center"/>
    </xf>
    <xf numFmtId="4" fontId="0" fillId="5" borderId="8" xfId="0" applyNumberFormat="1" applyFont="1" applyFill="1" applyBorder="1"/>
    <xf numFmtId="4" fontId="0" fillId="5" borderId="10" xfId="0" applyNumberFormat="1" applyFont="1" applyFill="1" applyBorder="1"/>
    <xf numFmtId="164" fontId="0" fillId="0" borderId="0" xfId="0" applyNumberFormat="1" applyFont="1" applyBorder="1"/>
    <xf numFmtId="2" fontId="1" fillId="0" borderId="0" xfId="1" applyNumberFormat="1" applyFont="1" applyFill="1" applyBorder="1" applyAlignment="1">
      <alignment horizontal="center"/>
    </xf>
    <xf numFmtId="0" fontId="3" fillId="6" borderId="14" xfId="0" applyNumberFormat="1" applyFont="1" applyFill="1" applyBorder="1" applyAlignment="1">
      <alignment horizontal="center"/>
    </xf>
    <xf numFmtId="0" fontId="0" fillId="7" borderId="1" xfId="0" applyFont="1" applyFill="1" applyBorder="1"/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7" borderId="6" xfId="0" applyFont="1" applyFill="1" applyBorder="1"/>
    <xf numFmtId="0" fontId="0" fillId="7" borderId="5" xfId="0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4" borderId="8" xfId="0" applyNumberFormat="1" applyFont="1" applyFill="1" applyBorder="1" applyAlignment="1">
      <alignment horizontal="center"/>
    </xf>
    <xf numFmtId="0" fontId="0" fillId="4" borderId="9" xfId="0" applyNumberFormat="1" applyFont="1" applyFill="1" applyBorder="1" applyAlignment="1">
      <alignment horizontal="center"/>
    </xf>
    <xf numFmtId="0" fontId="0" fillId="4" borderId="10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CB4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topLeftCell="N1" workbookViewId="0">
      <selection activeCell="U21" sqref="U21"/>
    </sheetView>
  </sheetViews>
  <sheetFormatPr defaultRowHeight="15"/>
  <cols>
    <col min="1" max="1" width="16.375" style="1" bestFit="1" customWidth="1"/>
    <col min="2" max="2" width="15" style="1" bestFit="1" customWidth="1"/>
    <col min="3" max="3" width="6.875" style="1" bestFit="1" customWidth="1"/>
    <col min="4" max="4" width="5.875" style="1" bestFit="1" customWidth="1"/>
    <col min="5" max="6" width="12.375" style="2" customWidth="1"/>
    <col min="7" max="7" width="7.25" style="3" bestFit="1" customWidth="1"/>
    <col min="8" max="8" width="12.75" style="2" customWidth="1"/>
    <col min="9" max="9" width="12.375" style="1" bestFit="1" customWidth="1"/>
    <col min="10" max="10" width="7.25" style="3" bestFit="1" customWidth="1"/>
    <col min="11" max="11" width="10.25" style="2" customWidth="1"/>
    <col min="12" max="12" width="6.875" style="1" bestFit="1" customWidth="1"/>
    <col min="13" max="13" width="11" style="2" customWidth="1"/>
    <col min="14" max="14" width="13.125" style="1" bestFit="1" customWidth="1"/>
    <col min="15" max="15" width="15.5" style="1" bestFit="1" customWidth="1"/>
    <col min="16" max="16" width="11.625" style="4" customWidth="1"/>
    <col min="17" max="17" width="9.75" style="4" customWidth="1"/>
    <col min="18" max="18" width="10.875" style="5" customWidth="1"/>
    <col min="19" max="19" width="12.375" style="5" bestFit="1" customWidth="1"/>
    <col min="20" max="21" width="11.375" style="1" bestFit="1" customWidth="1"/>
    <col min="22" max="24" width="15.75" style="1" customWidth="1"/>
    <col min="25" max="25" width="13.25" style="102" bestFit="1" customWidth="1"/>
    <col min="26" max="16384" width="9" style="1"/>
  </cols>
  <sheetData>
    <row r="1" spans="1:25" ht="15.75" thickBot="1">
      <c r="C1" s="108" t="s">
        <v>37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10" t="s">
        <v>38</v>
      </c>
      <c r="Q1" s="109"/>
      <c r="R1" s="109"/>
      <c r="S1" s="109"/>
      <c r="T1" s="109"/>
      <c r="U1" s="109"/>
      <c r="V1" s="109"/>
      <c r="W1" s="109"/>
    </row>
    <row r="2" spans="1:25" ht="18" thickBot="1">
      <c r="A2" s="6"/>
      <c r="B2" s="6"/>
      <c r="C2" s="111" t="s">
        <v>0</v>
      </c>
      <c r="D2" s="112"/>
      <c r="E2" s="112"/>
      <c r="F2" s="112"/>
      <c r="G2" s="113" t="s">
        <v>1</v>
      </c>
      <c r="H2" s="114"/>
      <c r="I2" s="115"/>
      <c r="J2" s="116" t="s">
        <v>2</v>
      </c>
      <c r="K2" s="117"/>
      <c r="L2" s="117"/>
      <c r="M2" s="118"/>
      <c r="N2" s="119" t="s">
        <v>3</v>
      </c>
      <c r="O2" s="120"/>
      <c r="P2" s="121" t="s">
        <v>0</v>
      </c>
      <c r="Q2" s="122"/>
      <c r="R2" s="114" t="s">
        <v>1</v>
      </c>
      <c r="S2" s="115"/>
      <c r="T2" s="116" t="s">
        <v>2</v>
      </c>
      <c r="U2" s="118"/>
      <c r="V2" s="119" t="s">
        <v>4</v>
      </c>
      <c r="W2" s="120"/>
    </row>
    <row r="3" spans="1:25" s="26" customFormat="1" ht="45.75" thickBot="1">
      <c r="A3" s="7"/>
      <c r="B3" s="8" t="s">
        <v>5</v>
      </c>
      <c r="C3" s="9" t="s">
        <v>6</v>
      </c>
      <c r="D3" s="10" t="s">
        <v>7</v>
      </c>
      <c r="E3" s="11" t="s">
        <v>8</v>
      </c>
      <c r="F3" s="11" t="s">
        <v>9</v>
      </c>
      <c r="G3" s="12" t="s">
        <v>10</v>
      </c>
      <c r="H3" s="13" t="s">
        <v>11</v>
      </c>
      <c r="I3" s="14" t="s">
        <v>12</v>
      </c>
      <c r="J3" s="15" t="s">
        <v>10</v>
      </c>
      <c r="K3" s="16" t="s">
        <v>11</v>
      </c>
      <c r="L3" s="17" t="s">
        <v>13</v>
      </c>
      <c r="M3" s="18" t="s">
        <v>14</v>
      </c>
      <c r="N3" s="19" t="s">
        <v>15</v>
      </c>
      <c r="O3" s="19" t="s">
        <v>16</v>
      </c>
      <c r="P3" s="20" t="s">
        <v>17</v>
      </c>
      <c r="Q3" s="21" t="s">
        <v>18</v>
      </c>
      <c r="R3" s="13" t="s">
        <v>11</v>
      </c>
      <c r="S3" s="14" t="s">
        <v>19</v>
      </c>
      <c r="T3" s="16" t="s">
        <v>20</v>
      </c>
      <c r="U3" s="22" t="s">
        <v>21</v>
      </c>
      <c r="V3" s="23" t="s">
        <v>15</v>
      </c>
      <c r="W3" s="24" t="s">
        <v>16</v>
      </c>
      <c r="X3" s="1"/>
      <c r="Y3" s="25"/>
    </row>
    <row r="4" spans="1:25" ht="15.75" thickBot="1">
      <c r="A4" s="27" t="s">
        <v>22</v>
      </c>
      <c r="B4" s="28"/>
      <c r="C4" s="29"/>
      <c r="D4" s="30"/>
      <c r="E4" s="31"/>
      <c r="F4" s="32"/>
      <c r="G4" s="33"/>
      <c r="H4" s="34"/>
      <c r="I4" s="35"/>
      <c r="J4" s="36"/>
      <c r="K4" s="37"/>
      <c r="L4" s="38"/>
      <c r="M4" s="39"/>
      <c r="N4" s="40"/>
      <c r="O4" s="41"/>
      <c r="P4" s="42">
        <v>0.125</v>
      </c>
      <c r="Q4" s="42">
        <v>0.125</v>
      </c>
      <c r="R4" s="43">
        <v>0.125</v>
      </c>
      <c r="S4" s="44">
        <v>0.125</v>
      </c>
      <c r="T4" s="45">
        <v>0.125</v>
      </c>
      <c r="U4" s="46">
        <v>0.125</v>
      </c>
      <c r="V4" s="47">
        <v>0.125</v>
      </c>
      <c r="W4" s="41">
        <v>0.125</v>
      </c>
      <c r="Y4" s="101" t="s">
        <v>36</v>
      </c>
    </row>
    <row r="5" spans="1:25">
      <c r="A5" s="48" t="s">
        <v>23</v>
      </c>
      <c r="B5" s="49">
        <v>56</v>
      </c>
      <c r="C5" s="50">
        <v>4</v>
      </c>
      <c r="D5" s="51">
        <v>1003</v>
      </c>
      <c r="E5" s="52">
        <f>D5/D17</f>
        <v>6.9172413793103446E-2</v>
      </c>
      <c r="F5" s="52">
        <f>C5/C17</f>
        <v>6.6666666666666666E-2</v>
      </c>
      <c r="G5" s="53">
        <v>27</v>
      </c>
      <c r="H5" s="54">
        <f>G5/B5</f>
        <v>0.48214285714285715</v>
      </c>
      <c r="I5" s="55">
        <v>1</v>
      </c>
      <c r="J5" s="56">
        <v>20</v>
      </c>
      <c r="K5" s="57">
        <f t="shared" ref="K5:K16" si="0">J5/B5</f>
        <v>0.35714285714285715</v>
      </c>
      <c r="L5" s="58">
        <v>4</v>
      </c>
      <c r="M5" s="59">
        <f t="shared" ref="M5:M16" si="1">L5/B5</f>
        <v>7.1428571428571425E-2</v>
      </c>
      <c r="N5" s="60">
        <v>3900</v>
      </c>
      <c r="O5" s="61">
        <v>92000</v>
      </c>
      <c r="P5" s="62">
        <f>P4*C5/C17</f>
        <v>8.3333333333333332E-3</v>
      </c>
      <c r="Q5" s="63">
        <f>Q4*D5/D17</f>
        <v>8.6465517241379308E-3</v>
      </c>
      <c r="R5" s="64">
        <f>H5*$R$4/$H$17</f>
        <v>1.5486273350625428E-2</v>
      </c>
      <c r="S5" s="65">
        <f>$S$4*I5/$I$17</f>
        <v>7.3529411764705881E-3</v>
      </c>
      <c r="T5" s="66">
        <f t="shared" ref="T5:T16" si="2">$T$4*K5/$K$17</f>
        <v>8.4973522921589582E-3</v>
      </c>
      <c r="U5" s="67">
        <f>$U$4*M5/$M$17</f>
        <v>1.2039619936984321E-3</v>
      </c>
      <c r="V5" s="68">
        <f>$V$4*N5/$N$17</f>
        <v>7.2815533980582527E-3</v>
      </c>
      <c r="W5" s="68">
        <f>$W$4*O5/$O$17</f>
        <v>6.6410061269807025E-3</v>
      </c>
      <c r="X5" s="100" t="s">
        <v>23</v>
      </c>
      <c r="Y5" s="103">
        <f>SUM(P5:W5)</f>
        <v>6.3442973395463634E-2</v>
      </c>
    </row>
    <row r="6" spans="1:25">
      <c r="A6" s="48" t="s">
        <v>24</v>
      </c>
      <c r="B6" s="69">
        <v>50</v>
      </c>
      <c r="C6" s="50">
        <v>3</v>
      </c>
      <c r="D6" s="51">
        <v>545</v>
      </c>
      <c r="E6" s="52">
        <f>D6/D17</f>
        <v>3.7586206896551726E-2</v>
      </c>
      <c r="F6" s="52">
        <f>C6/C17</f>
        <v>0.05</v>
      </c>
      <c r="G6" s="53">
        <v>16</v>
      </c>
      <c r="H6" s="54">
        <f t="shared" ref="H6:H16" si="3">G6/B6</f>
        <v>0.32</v>
      </c>
      <c r="I6" s="55">
        <v>0</v>
      </c>
      <c r="J6" s="56">
        <v>20</v>
      </c>
      <c r="K6" s="57">
        <f t="shared" si="0"/>
        <v>0.4</v>
      </c>
      <c r="L6" s="58">
        <v>13</v>
      </c>
      <c r="M6" s="59">
        <f t="shared" si="1"/>
        <v>0.26</v>
      </c>
      <c r="N6" s="60">
        <v>1950</v>
      </c>
      <c r="O6" s="61">
        <v>19284.98</v>
      </c>
      <c r="P6" s="70">
        <f>P4*C6/C17</f>
        <v>6.2500000000000003E-3</v>
      </c>
      <c r="Q6" s="71">
        <f>Q4*D6/D17</f>
        <v>4.6982758620689657E-3</v>
      </c>
      <c r="R6" s="72">
        <f t="shared" ref="R6:R16" si="4">H6*$R$4/$H$17</f>
        <v>1.0278296979378062E-2</v>
      </c>
      <c r="S6" s="73">
        <f t="shared" ref="S6:S16" si="5">$S$4*I6/$I$17</f>
        <v>0</v>
      </c>
      <c r="T6" s="74">
        <f t="shared" si="2"/>
        <v>9.5170345672180336E-3</v>
      </c>
      <c r="U6" s="75">
        <f t="shared" ref="U6:U17" si="6">$U$4*M6/$M$17</f>
        <v>4.3824216570622927E-3</v>
      </c>
      <c r="V6" s="76">
        <f t="shared" ref="V6:V16" si="7">$V$4*N6/$N$17</f>
        <v>3.6407766990291263E-3</v>
      </c>
      <c r="W6" s="76">
        <f t="shared" ref="W6:W16" si="8">$W$4*O6/$O$17</f>
        <v>1.3920833732467424E-3</v>
      </c>
      <c r="X6" s="48" t="s">
        <v>24</v>
      </c>
      <c r="Y6" s="104">
        <f t="shared" ref="Y6:Y16" si="9">SUM(P6:W6)</f>
        <v>4.0158889138003223E-2</v>
      </c>
    </row>
    <row r="7" spans="1:25">
      <c r="A7" s="48" t="s">
        <v>25</v>
      </c>
      <c r="B7" s="69">
        <v>92</v>
      </c>
      <c r="C7" s="50">
        <v>6</v>
      </c>
      <c r="D7" s="51">
        <v>1482</v>
      </c>
      <c r="E7" s="52">
        <f>D7/D17</f>
        <v>0.10220689655172414</v>
      </c>
      <c r="F7" s="52">
        <f>C7/C17</f>
        <v>0.1</v>
      </c>
      <c r="G7" s="53">
        <v>38</v>
      </c>
      <c r="H7" s="54">
        <f t="shared" si="3"/>
        <v>0.41304347826086957</v>
      </c>
      <c r="I7" s="55">
        <v>1</v>
      </c>
      <c r="J7" s="56">
        <v>31</v>
      </c>
      <c r="K7" s="57">
        <f t="shared" si="0"/>
        <v>0.33695652173913043</v>
      </c>
      <c r="L7" s="58">
        <v>33</v>
      </c>
      <c r="M7" s="59">
        <f t="shared" si="1"/>
        <v>0.35869565217391303</v>
      </c>
      <c r="N7" s="60">
        <v>5850</v>
      </c>
      <c r="O7" s="61">
        <v>22748</v>
      </c>
      <c r="P7" s="70">
        <f>P4*C7/C17</f>
        <v>1.2500000000000001E-2</v>
      </c>
      <c r="Q7" s="71">
        <f>Q4*D7/D17</f>
        <v>1.2775862068965518E-2</v>
      </c>
      <c r="R7" s="72">
        <f>H7*$R$4/$H$17</f>
        <v>1.3266823546751573E-2</v>
      </c>
      <c r="S7" s="73">
        <f t="shared" si="5"/>
        <v>7.3529411764705881E-3</v>
      </c>
      <c r="T7" s="74">
        <f t="shared" si="2"/>
        <v>8.017067162602148E-3</v>
      </c>
      <c r="U7" s="75">
        <f t="shared" si="6"/>
        <v>6.0459830553116914E-3</v>
      </c>
      <c r="V7" s="76">
        <f t="shared" si="7"/>
        <v>1.0922330097087379E-2</v>
      </c>
      <c r="W7" s="76">
        <f t="shared" si="8"/>
        <v>1.6420609497451851E-3</v>
      </c>
      <c r="X7" s="77" t="s">
        <v>25</v>
      </c>
      <c r="Y7" s="104">
        <f t="shared" si="9"/>
        <v>7.2523068056934079E-2</v>
      </c>
    </row>
    <row r="8" spans="1:25">
      <c r="A8" s="48" t="s">
        <v>26</v>
      </c>
      <c r="B8" s="69">
        <v>235</v>
      </c>
      <c r="C8" s="50">
        <v>13</v>
      </c>
      <c r="D8" s="51">
        <v>3003</v>
      </c>
      <c r="E8" s="52">
        <f>D8/D17</f>
        <v>0.20710344827586208</v>
      </c>
      <c r="F8" s="52">
        <f>C8/C17</f>
        <v>0.21666666666666667</v>
      </c>
      <c r="G8" s="53">
        <v>67</v>
      </c>
      <c r="H8" s="54">
        <f t="shared" si="3"/>
        <v>0.28510638297872343</v>
      </c>
      <c r="I8" s="55">
        <v>8</v>
      </c>
      <c r="J8" s="56">
        <v>72</v>
      </c>
      <c r="K8" s="57">
        <f t="shared" si="0"/>
        <v>0.30638297872340425</v>
      </c>
      <c r="L8" s="58">
        <v>48</v>
      </c>
      <c r="M8" s="59">
        <f t="shared" si="1"/>
        <v>0.20425531914893616</v>
      </c>
      <c r="N8" s="60">
        <v>17550</v>
      </c>
      <c r="O8" s="61">
        <v>321529.59999999998</v>
      </c>
      <c r="P8" s="70">
        <f>P4*C8/C17</f>
        <v>2.7083333333333334E-2</v>
      </c>
      <c r="Q8" s="71">
        <f>Q4*D8/D17</f>
        <v>2.588793103448276E-2</v>
      </c>
      <c r="R8" s="72">
        <f t="shared" si="4"/>
        <v>9.1575252342863053E-3</v>
      </c>
      <c r="S8" s="73">
        <f t="shared" si="5"/>
        <v>5.8823529411764705E-2</v>
      </c>
      <c r="T8" s="74">
        <f t="shared" si="2"/>
        <v>7.2896434982946635E-3</v>
      </c>
      <c r="U8" s="75">
        <f t="shared" si="6"/>
        <v>3.4428189777248779E-3</v>
      </c>
      <c r="V8" s="76">
        <f t="shared" si="7"/>
        <v>3.2766990291262135E-2</v>
      </c>
      <c r="W8" s="76">
        <f t="shared" si="8"/>
        <v>2.320956569136581E-2</v>
      </c>
      <c r="X8" s="77" t="s">
        <v>26</v>
      </c>
      <c r="Y8" s="104">
        <f t="shared" si="9"/>
        <v>0.18766133747251459</v>
      </c>
    </row>
    <row r="9" spans="1:25">
      <c r="A9" s="48" t="s">
        <v>27</v>
      </c>
      <c r="B9" s="69">
        <v>19</v>
      </c>
      <c r="C9" s="50">
        <v>2</v>
      </c>
      <c r="D9" s="51">
        <v>269</v>
      </c>
      <c r="E9" s="52">
        <f>D9/D17</f>
        <v>1.8551724137931033E-2</v>
      </c>
      <c r="F9" s="52">
        <f>C9/C17</f>
        <v>3.3333333333333333E-2</v>
      </c>
      <c r="G9" s="53">
        <v>5</v>
      </c>
      <c r="H9" s="54">
        <f>G9/B9</f>
        <v>0.26315789473684209</v>
      </c>
      <c r="I9" s="55">
        <v>0</v>
      </c>
      <c r="J9" s="56">
        <v>4</v>
      </c>
      <c r="K9" s="57">
        <f t="shared" si="0"/>
        <v>0.21052631578947367</v>
      </c>
      <c r="L9" s="58">
        <v>6</v>
      </c>
      <c r="M9" s="59">
        <f t="shared" si="1"/>
        <v>0.31578947368421051</v>
      </c>
      <c r="N9" s="60">
        <v>1950</v>
      </c>
      <c r="O9" s="61">
        <v>7970.27</v>
      </c>
      <c r="P9" s="70">
        <f>P4*C9/C17</f>
        <v>4.1666666666666666E-3</v>
      </c>
      <c r="Q9" s="71">
        <f>Q4*D9/D17</f>
        <v>2.3189655172413792E-3</v>
      </c>
      <c r="R9" s="72">
        <f t="shared" si="4"/>
        <v>8.4525468580411676E-3</v>
      </c>
      <c r="S9" s="73">
        <f t="shared" si="5"/>
        <v>0</v>
      </c>
      <c r="T9" s="74">
        <f t="shared" si="2"/>
        <v>5.0089655616937017E-3</v>
      </c>
      <c r="U9" s="75">
        <f t="shared" si="6"/>
        <v>5.3227793405614893E-3</v>
      </c>
      <c r="V9" s="76">
        <f t="shared" si="7"/>
        <v>3.6407766990291263E-3</v>
      </c>
      <c r="W9" s="76">
        <f t="shared" si="8"/>
        <v>5.753327380835923E-4</v>
      </c>
      <c r="X9" s="77" t="s">
        <v>27</v>
      </c>
      <c r="Y9" s="104">
        <f t="shared" si="9"/>
        <v>2.9486033381317125E-2</v>
      </c>
    </row>
    <row r="10" spans="1:25">
      <c r="A10" s="48" t="s">
        <v>28</v>
      </c>
      <c r="B10" s="69">
        <v>3</v>
      </c>
      <c r="C10" s="50">
        <v>4</v>
      </c>
      <c r="D10" s="51">
        <v>1160</v>
      </c>
      <c r="E10" s="52">
        <f>D10/D17</f>
        <v>0.08</v>
      </c>
      <c r="F10" s="52">
        <f>C10/C17</f>
        <v>6.6666666666666666E-2</v>
      </c>
      <c r="G10" s="53">
        <v>0</v>
      </c>
      <c r="H10" s="54">
        <f>G10/B10</f>
        <v>0</v>
      </c>
      <c r="I10" s="55">
        <v>0</v>
      </c>
      <c r="J10" s="56">
        <v>5</v>
      </c>
      <c r="K10" s="57">
        <f t="shared" si="0"/>
        <v>1.6666666666666667</v>
      </c>
      <c r="L10" s="58">
        <v>10</v>
      </c>
      <c r="M10" s="59">
        <f t="shared" si="1"/>
        <v>3.3333333333333335</v>
      </c>
      <c r="N10" s="60">
        <v>3900</v>
      </c>
      <c r="O10" s="61">
        <v>164852</v>
      </c>
      <c r="P10" s="70">
        <f>P4*C10/C17</f>
        <v>8.3333333333333332E-3</v>
      </c>
      <c r="Q10" s="71">
        <f>Q4*D10/D17</f>
        <v>0.01</v>
      </c>
      <c r="R10" s="72">
        <f>H10*$R$4/$H$17</f>
        <v>0</v>
      </c>
      <c r="S10" s="73">
        <f t="shared" si="5"/>
        <v>0</v>
      </c>
      <c r="T10" s="74">
        <f t="shared" si="2"/>
        <v>3.9654310696741808E-2</v>
      </c>
      <c r="U10" s="75">
        <f t="shared" si="6"/>
        <v>5.6184893039260164E-2</v>
      </c>
      <c r="V10" s="76">
        <f t="shared" si="7"/>
        <v>7.2815533980582527E-3</v>
      </c>
      <c r="W10" s="76">
        <f t="shared" si="8"/>
        <v>1.1899816761358943E-2</v>
      </c>
      <c r="X10" s="77" t="s">
        <v>28</v>
      </c>
      <c r="Y10" s="104">
        <f>SUM(P10:W10)</f>
        <v>0.13335390722875251</v>
      </c>
    </row>
    <row r="11" spans="1:25">
      <c r="A11" s="48" t="s">
        <v>29</v>
      </c>
      <c r="B11" s="99">
        <v>21</v>
      </c>
      <c r="C11" s="50">
        <v>2</v>
      </c>
      <c r="D11" s="51">
        <v>549</v>
      </c>
      <c r="E11" s="52">
        <f>D11/D17</f>
        <v>3.7862068965517241E-2</v>
      </c>
      <c r="F11" s="52">
        <f>C11/C17</f>
        <v>3.3333333333333333E-2</v>
      </c>
      <c r="G11" s="53">
        <v>6</v>
      </c>
      <c r="H11" s="54">
        <f t="shared" si="3"/>
        <v>0.2857142857142857</v>
      </c>
      <c r="I11" s="55">
        <v>0</v>
      </c>
      <c r="J11" s="56">
        <v>20</v>
      </c>
      <c r="K11" s="57">
        <f t="shared" si="0"/>
        <v>0.95238095238095233</v>
      </c>
      <c r="L11" s="58">
        <v>9</v>
      </c>
      <c r="M11" s="59">
        <f t="shared" si="1"/>
        <v>0.42857142857142855</v>
      </c>
      <c r="N11" s="60">
        <v>1950</v>
      </c>
      <c r="O11" s="61">
        <v>33817.35</v>
      </c>
      <c r="P11" s="70">
        <f>P4*C11/C17</f>
        <v>4.1666666666666666E-3</v>
      </c>
      <c r="Q11" s="71">
        <f>Q4*D11/D17</f>
        <v>4.7327586206896552E-3</v>
      </c>
      <c r="R11" s="72">
        <f t="shared" si="4"/>
        <v>9.1770508744446963E-3</v>
      </c>
      <c r="S11" s="73">
        <f t="shared" si="5"/>
        <v>0</v>
      </c>
      <c r="T11" s="74">
        <f t="shared" si="2"/>
        <v>2.2659606112423888E-2</v>
      </c>
      <c r="U11" s="75">
        <f t="shared" si="6"/>
        <v>7.2237719621905923E-3</v>
      </c>
      <c r="V11" s="76">
        <f t="shared" si="7"/>
        <v>3.6407766990291263E-3</v>
      </c>
      <c r="W11" s="76">
        <f t="shared" si="8"/>
        <v>2.4411003103070746E-3</v>
      </c>
      <c r="X11" s="77" t="s">
        <v>29</v>
      </c>
      <c r="Y11" s="104">
        <f t="shared" si="9"/>
        <v>5.4041731245751699E-2</v>
      </c>
    </row>
    <row r="12" spans="1:25">
      <c r="A12" s="48" t="s">
        <v>30</v>
      </c>
      <c r="B12" s="69">
        <v>4</v>
      </c>
      <c r="C12" s="50">
        <v>3</v>
      </c>
      <c r="D12" s="51">
        <v>813</v>
      </c>
      <c r="E12" s="52">
        <f>D12/D17</f>
        <v>5.606896551724138E-2</v>
      </c>
      <c r="F12" s="52">
        <f>C12/C17</f>
        <v>0.05</v>
      </c>
      <c r="G12" s="53">
        <v>1</v>
      </c>
      <c r="H12" s="54">
        <f t="shared" si="3"/>
        <v>0.25</v>
      </c>
      <c r="I12" s="55">
        <v>0</v>
      </c>
      <c r="J12" s="56">
        <v>1</v>
      </c>
      <c r="K12" s="57">
        <f t="shared" si="0"/>
        <v>0.25</v>
      </c>
      <c r="L12" s="58">
        <v>5</v>
      </c>
      <c r="M12" s="59">
        <f t="shared" si="1"/>
        <v>1.25</v>
      </c>
      <c r="N12" s="60">
        <v>3900</v>
      </c>
      <c r="O12" s="61">
        <v>53105.13</v>
      </c>
      <c r="P12" s="70">
        <f>P4*C12/C17</f>
        <v>6.2500000000000003E-3</v>
      </c>
      <c r="Q12" s="71">
        <f>Q4*D12/D17</f>
        <v>7.0086206896551725E-3</v>
      </c>
      <c r="R12" s="72">
        <f t="shared" si="4"/>
        <v>8.0299195151391101E-3</v>
      </c>
      <c r="S12" s="73">
        <f t="shared" si="5"/>
        <v>0</v>
      </c>
      <c r="T12" s="74">
        <f t="shared" si="2"/>
        <v>5.9481466045112705E-3</v>
      </c>
      <c r="U12" s="75">
        <f t="shared" si="6"/>
        <v>2.1069334889722562E-2</v>
      </c>
      <c r="V12" s="76">
        <f t="shared" si="7"/>
        <v>7.2815533980582527E-3</v>
      </c>
      <c r="W12" s="76">
        <f t="shared" si="8"/>
        <v>3.8333858011315946E-3</v>
      </c>
      <c r="X12" s="77" t="s">
        <v>30</v>
      </c>
      <c r="Y12" s="104">
        <f t="shared" si="9"/>
        <v>5.942096089821796E-2</v>
      </c>
    </row>
    <row r="13" spans="1:25">
      <c r="A13" s="48" t="s">
        <v>31</v>
      </c>
      <c r="B13" s="69">
        <v>47</v>
      </c>
      <c r="C13" s="50">
        <v>4</v>
      </c>
      <c r="D13" s="51">
        <v>896</v>
      </c>
      <c r="E13" s="52">
        <f>D13/D17</f>
        <v>6.1793103448275863E-2</v>
      </c>
      <c r="F13" s="52">
        <f>C13/C17</f>
        <v>6.6666666666666666E-2</v>
      </c>
      <c r="G13" s="53">
        <v>17</v>
      </c>
      <c r="H13" s="54">
        <f t="shared" si="3"/>
        <v>0.36170212765957449</v>
      </c>
      <c r="I13" s="55">
        <v>2</v>
      </c>
      <c r="J13" s="56">
        <v>7</v>
      </c>
      <c r="K13" s="57">
        <f t="shared" si="0"/>
        <v>0.14893617021276595</v>
      </c>
      <c r="L13" s="58">
        <v>9</v>
      </c>
      <c r="M13" s="59">
        <f t="shared" si="1"/>
        <v>0.19148936170212766</v>
      </c>
      <c r="N13" s="60">
        <v>4550</v>
      </c>
      <c r="O13" s="61">
        <v>240081</v>
      </c>
      <c r="P13" s="70">
        <f>P4*C13/C17</f>
        <v>8.3333333333333332E-3</v>
      </c>
      <c r="Q13" s="71">
        <f>Q4*D13/D17</f>
        <v>7.7241379310344829E-3</v>
      </c>
      <c r="R13" s="72">
        <f t="shared" si="4"/>
        <v>1.161775589424382E-2</v>
      </c>
      <c r="S13" s="73">
        <f t="shared" si="5"/>
        <v>1.4705882352941176E-2</v>
      </c>
      <c r="T13" s="74">
        <f t="shared" si="2"/>
        <v>3.5435767005599058E-3</v>
      </c>
      <c r="U13" s="75">
        <f t="shared" si="6"/>
        <v>3.2276427916170733E-3</v>
      </c>
      <c r="V13" s="76">
        <f t="shared" si="7"/>
        <v>8.4951456310679609E-3</v>
      </c>
      <c r="W13" s="76">
        <f t="shared" si="8"/>
        <v>1.7330210782300588E-2</v>
      </c>
      <c r="X13" s="77" t="s">
        <v>31</v>
      </c>
      <c r="Y13" s="104">
        <f t="shared" si="9"/>
        <v>7.4977685417098344E-2</v>
      </c>
    </row>
    <row r="14" spans="1:25">
      <c r="A14" s="48" t="s">
        <v>32</v>
      </c>
      <c r="B14" s="69">
        <v>43</v>
      </c>
      <c r="C14" s="50">
        <v>3</v>
      </c>
      <c r="D14" s="51">
        <v>595</v>
      </c>
      <c r="E14" s="52">
        <f>D14/D17</f>
        <v>4.1034482758620691E-2</v>
      </c>
      <c r="F14" s="52">
        <f>C14/C17</f>
        <v>0.05</v>
      </c>
      <c r="G14" s="53">
        <v>20</v>
      </c>
      <c r="H14" s="54">
        <f t="shared" si="3"/>
        <v>0.46511627906976744</v>
      </c>
      <c r="I14" s="55">
        <v>0</v>
      </c>
      <c r="J14" s="56">
        <v>5</v>
      </c>
      <c r="K14" s="57">
        <f t="shared" si="0"/>
        <v>0.11627906976744186</v>
      </c>
      <c r="L14" s="58">
        <v>7</v>
      </c>
      <c r="M14" s="59">
        <f t="shared" si="1"/>
        <v>0.16279069767441862</v>
      </c>
      <c r="N14" s="60">
        <v>3900</v>
      </c>
      <c r="O14" s="61">
        <v>590630.81000000006</v>
      </c>
      <c r="P14" s="70">
        <f>P4*C14/C17</f>
        <v>6.2500000000000003E-3</v>
      </c>
      <c r="Q14" s="71">
        <f>Q4*D14/D17</f>
        <v>5.1293103448275864E-3</v>
      </c>
      <c r="R14" s="72">
        <f t="shared" si="4"/>
        <v>1.4939385144444857E-2</v>
      </c>
      <c r="S14" s="73">
        <f t="shared" si="5"/>
        <v>0</v>
      </c>
      <c r="T14" s="74">
        <f t="shared" si="2"/>
        <v>2.7665798160517539E-3</v>
      </c>
      <c r="U14" s="75">
        <f t="shared" si="6"/>
        <v>2.7439133809871244E-3</v>
      </c>
      <c r="V14" s="76">
        <f t="shared" si="7"/>
        <v>7.2815533980582527E-3</v>
      </c>
      <c r="W14" s="76">
        <f t="shared" si="8"/>
        <v>4.2634595956451908E-2</v>
      </c>
      <c r="X14" s="77" t="s">
        <v>32</v>
      </c>
      <c r="Y14" s="104">
        <f t="shared" si="9"/>
        <v>8.1745338040821486E-2</v>
      </c>
    </row>
    <row r="15" spans="1:25">
      <c r="A15" s="48" t="s">
        <v>33</v>
      </c>
      <c r="B15" s="69">
        <v>133</v>
      </c>
      <c r="C15" s="50">
        <v>8</v>
      </c>
      <c r="D15" s="51">
        <v>1974</v>
      </c>
      <c r="E15" s="52">
        <f>D15/D17</f>
        <v>0.13613793103448277</v>
      </c>
      <c r="F15" s="52">
        <f>C15/C17</f>
        <v>0.13333333333333333</v>
      </c>
      <c r="G15" s="53">
        <v>46</v>
      </c>
      <c r="H15" s="54">
        <f t="shared" si="3"/>
        <v>0.34586466165413532</v>
      </c>
      <c r="I15" s="55">
        <v>2</v>
      </c>
      <c r="J15" s="56">
        <v>26</v>
      </c>
      <c r="K15" s="57">
        <f t="shared" si="0"/>
        <v>0.19548872180451127</v>
      </c>
      <c r="L15" s="58">
        <v>67</v>
      </c>
      <c r="M15" s="59">
        <f t="shared" si="1"/>
        <v>0.50375939849624063</v>
      </c>
      <c r="N15" s="60">
        <v>8450</v>
      </c>
      <c r="O15" s="61">
        <v>40852.629999999997</v>
      </c>
      <c r="P15" s="70">
        <f>P4*C15/C17</f>
        <v>1.6666666666666666E-2</v>
      </c>
      <c r="Q15" s="71">
        <f>Q4*D15/D17</f>
        <v>1.7017241379310346E-2</v>
      </c>
      <c r="R15" s="72">
        <f t="shared" si="4"/>
        <v>1.1109061584854108E-2</v>
      </c>
      <c r="S15" s="73">
        <f t="shared" si="5"/>
        <v>1.4705882352941176E-2</v>
      </c>
      <c r="T15" s="74">
        <f t="shared" si="2"/>
        <v>4.6511823072870086E-3</v>
      </c>
      <c r="U15" s="75">
        <f t="shared" si="6"/>
        <v>8.4911003766099946E-3</v>
      </c>
      <c r="V15" s="76">
        <f t="shared" si="7"/>
        <v>1.5776699029126214E-2</v>
      </c>
      <c r="W15" s="76">
        <f t="shared" si="8"/>
        <v>2.9489409362312572E-3</v>
      </c>
      <c r="X15" s="77" t="s">
        <v>33</v>
      </c>
      <c r="Y15" s="104">
        <f t="shared" si="9"/>
        <v>9.1366774633026768E-2</v>
      </c>
    </row>
    <row r="16" spans="1:25" ht="15.75" thickBot="1">
      <c r="A16" s="48" t="s">
        <v>34</v>
      </c>
      <c r="B16" s="69">
        <v>131</v>
      </c>
      <c r="C16" s="50">
        <v>8</v>
      </c>
      <c r="D16" s="51">
        <v>2211</v>
      </c>
      <c r="E16" s="52">
        <f>D16/D17</f>
        <v>0.15248275862068966</v>
      </c>
      <c r="F16" s="52">
        <f>C16/C17</f>
        <v>0.13333333333333333</v>
      </c>
      <c r="G16" s="53">
        <v>55</v>
      </c>
      <c r="H16" s="54">
        <f t="shared" si="3"/>
        <v>0.41984732824427479</v>
      </c>
      <c r="I16" s="55">
        <v>3</v>
      </c>
      <c r="J16" s="56">
        <v>41</v>
      </c>
      <c r="K16" s="57">
        <f t="shared" si="0"/>
        <v>0.31297709923664124</v>
      </c>
      <c r="L16" s="58">
        <v>44</v>
      </c>
      <c r="M16" s="59">
        <f t="shared" si="1"/>
        <v>0.33587786259541985</v>
      </c>
      <c r="N16" s="60">
        <v>9100</v>
      </c>
      <c r="O16" s="61">
        <v>144793.54999999999</v>
      </c>
      <c r="P16" s="78">
        <f>P4*C16/C17</f>
        <v>1.6666666666666666E-2</v>
      </c>
      <c r="Q16" s="79">
        <f>Q4*D16/D17</f>
        <v>1.9060344827586208E-2</v>
      </c>
      <c r="R16" s="80">
        <f>H16*$R$4/$H$17</f>
        <v>1.3485361017790872E-2</v>
      </c>
      <c r="S16" s="81">
        <f t="shared" si="5"/>
        <v>2.2058823529411766E-2</v>
      </c>
      <c r="T16" s="82">
        <f t="shared" si="2"/>
        <v>7.4465346804568587E-3</v>
      </c>
      <c r="U16" s="83">
        <f t="shared" si="6"/>
        <v>5.6613785352536963E-3</v>
      </c>
      <c r="V16" s="84">
        <f t="shared" si="7"/>
        <v>1.6990291262135922E-2</v>
      </c>
      <c r="W16" s="84">
        <f t="shared" si="8"/>
        <v>1.0451900572796595E-2</v>
      </c>
      <c r="X16" s="107" t="s">
        <v>34</v>
      </c>
      <c r="Y16" s="105">
        <f t="shared" si="9"/>
        <v>0.11182130109209859</v>
      </c>
    </row>
    <row r="17" spans="1:25" ht="15.75" thickBot="1">
      <c r="A17" s="85" t="s">
        <v>35</v>
      </c>
      <c r="B17" s="86">
        <f t="shared" ref="B17:K17" si="10">SUM(B5:B16)</f>
        <v>834</v>
      </c>
      <c r="C17" s="87">
        <f t="shared" si="10"/>
        <v>60</v>
      </c>
      <c r="D17" s="88">
        <f t="shared" si="10"/>
        <v>14500</v>
      </c>
      <c r="E17" s="89">
        <f t="shared" si="10"/>
        <v>1</v>
      </c>
      <c r="F17" s="89">
        <f t="shared" si="10"/>
        <v>1</v>
      </c>
      <c r="G17" s="90">
        <f t="shared" si="10"/>
        <v>298</v>
      </c>
      <c r="H17" s="91">
        <f t="shared" si="10"/>
        <v>3.89169529546133</v>
      </c>
      <c r="I17" s="92">
        <f t="shared" si="10"/>
        <v>17</v>
      </c>
      <c r="J17" s="45">
        <f t="shared" si="10"/>
        <v>252</v>
      </c>
      <c r="K17" s="93">
        <f t="shared" si="10"/>
        <v>5.253737353463845</v>
      </c>
      <c r="L17" s="94">
        <f t="shared" ref="L17" si="11">SUM(L5:L16)</f>
        <v>255</v>
      </c>
      <c r="M17" s="37">
        <f>SUM(M5:M16)</f>
        <v>7.4159910988086004</v>
      </c>
      <c r="N17" s="95">
        <f>SUM(N5:N16)</f>
        <v>66950</v>
      </c>
      <c r="O17" s="96">
        <f>SUM(O5:O16)</f>
        <v>1731665.32</v>
      </c>
      <c r="P17" s="97"/>
      <c r="Q17" s="97"/>
      <c r="R17" s="97"/>
      <c r="S17" s="97"/>
      <c r="T17" s="97"/>
      <c r="U17" s="97"/>
      <c r="V17" s="97"/>
      <c r="W17" s="97"/>
      <c r="X17" s="6"/>
      <c r="Y17" s="106"/>
    </row>
    <row r="18" spans="1:25">
      <c r="T18" s="98"/>
      <c r="U18" s="98"/>
      <c r="V18" s="98"/>
      <c r="W18" s="2"/>
    </row>
    <row r="19" spans="1:25">
      <c r="J19" s="1"/>
      <c r="T19" s="2"/>
      <c r="U19" s="2"/>
      <c r="V19" s="2"/>
      <c r="W19" s="2"/>
    </row>
    <row r="20" spans="1:25">
      <c r="J20" s="1"/>
    </row>
    <row r="21" spans="1:25">
      <c r="J21" s="1"/>
    </row>
    <row r="22" spans="1:25">
      <c r="J22" s="1"/>
    </row>
    <row r="23" spans="1:25">
      <c r="J23" s="1"/>
    </row>
    <row r="24" spans="1:25">
      <c r="J24" s="1"/>
    </row>
    <row r="25" spans="1:25">
      <c r="J25" s="1"/>
    </row>
    <row r="26" spans="1:25">
      <c r="J26" s="1"/>
    </row>
    <row r="27" spans="1:25">
      <c r="J27" s="1"/>
    </row>
  </sheetData>
  <mergeCells count="10">
    <mergeCell ref="T2:U2"/>
    <mergeCell ref="V2:W2"/>
    <mergeCell ref="C1:O1"/>
    <mergeCell ref="P1:W1"/>
    <mergeCell ref="C2:F2"/>
    <mergeCell ref="G2:I2"/>
    <mergeCell ref="J2:M2"/>
    <mergeCell ref="N2:O2"/>
    <mergeCell ref="P2:Q2"/>
    <mergeCell ref="R2:S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Fernandes</dc:creator>
  <cp:lastModifiedBy>Anderson Fernandes</cp:lastModifiedBy>
  <dcterms:created xsi:type="dcterms:W3CDTF">2016-10-26T17:07:24Z</dcterms:created>
  <dcterms:modified xsi:type="dcterms:W3CDTF">2016-10-26T17:15:07Z</dcterms:modified>
</cp:coreProperties>
</file>